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oton\Documents\2025-2026\Accounts\"/>
    </mc:Choice>
  </mc:AlternateContent>
  <xr:revisionPtr revIDLastSave="0" documentId="13_ncr:1_{3CB12067-4F5D-47C1-976A-66001D897D23}" xr6:coauthVersionLast="47" xr6:coauthVersionMax="47" xr10:uidLastSave="{00000000-0000-0000-0000-000000000000}"/>
  <bookViews>
    <workbookView xWindow="-120" yWindow="-120" windowWidth="20730" windowHeight="11160" xr2:uid="{31566B94-237A-414A-AF41-994D626721CF}"/>
  </bookViews>
  <sheets>
    <sheet name="New Version" sheetId="16" r:id="rId1"/>
    <sheet name="Public Version" sheetId="19" r:id="rId2"/>
    <sheet name="S137" sheetId="18" r:id="rId3"/>
  </sheets>
  <definedNames>
    <definedName name="Difference">#REF!</definedName>
    <definedName name="_xlnm.Print_Area" localSheetId="0">'New Version'!$A$1:$L$49</definedName>
    <definedName name="_xlnm.Print_Area" localSheetId="1">'Public Version'!$A$1:$J$3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6" l="1"/>
  <c r="G44" i="16"/>
  <c r="G27" i="16"/>
  <c r="G23" i="16"/>
  <c r="G18" i="16"/>
  <c r="F43" i="16"/>
  <c r="F32" i="16"/>
  <c r="D19" i="16"/>
  <c r="D17" i="16"/>
  <c r="D7" i="16"/>
  <c r="I52" i="16"/>
  <c r="I53" i="16"/>
  <c r="G38" i="16"/>
  <c r="F49" i="16"/>
  <c r="I49" i="16"/>
  <c r="I38" i="16"/>
  <c r="F38" i="16"/>
  <c r="C38" i="16"/>
  <c r="D38" i="16"/>
  <c r="C49" i="16"/>
  <c r="J49" i="16"/>
  <c r="G49" i="16"/>
  <c r="D49" i="16"/>
</calcChain>
</file>

<file path=xl/sharedStrings.xml><?xml version="1.0" encoding="utf-8"?>
<sst xmlns="http://schemas.openxmlformats.org/spreadsheetml/2006/main" count="66" uniqueCount="50">
  <si>
    <t>Precept</t>
  </si>
  <si>
    <t>Burial Ground</t>
  </si>
  <si>
    <t>Bank Interest</t>
  </si>
  <si>
    <t>VAT refund</t>
  </si>
  <si>
    <t>Other (inc. grants)</t>
  </si>
  <si>
    <t>Total receipts</t>
  </si>
  <si>
    <t>Insurance</t>
  </si>
  <si>
    <t>Internal Audit</t>
  </si>
  <si>
    <t>Training</t>
  </si>
  <si>
    <t>Christmas Tree</t>
  </si>
  <si>
    <t>Village Improvement Projects</t>
  </si>
  <si>
    <t xml:space="preserve">Total Payments </t>
  </si>
  <si>
    <t>Playing Field Grounds Maintenance</t>
  </si>
  <si>
    <t>Election Costs</t>
  </si>
  <si>
    <t>Notes</t>
  </si>
  <si>
    <t>Expenditure</t>
  </si>
  <si>
    <t>Income</t>
  </si>
  <si>
    <t>Administration</t>
  </si>
  <si>
    <t>Lighthouse</t>
  </si>
  <si>
    <t>ICO</t>
  </si>
  <si>
    <t>Memberships/Subscriptions</t>
  </si>
  <si>
    <t>LRALC/NALC</t>
  </si>
  <si>
    <t>Clerks Salary</t>
  </si>
  <si>
    <t>Clerks Expenses</t>
  </si>
  <si>
    <t>Website</t>
  </si>
  <si>
    <t>Playing Field/Ground</t>
  </si>
  <si>
    <t>LRPFA</t>
  </si>
  <si>
    <t>Asset Maintenance/Upkeep</t>
  </si>
  <si>
    <t>General Asset Maintenance</t>
  </si>
  <si>
    <t>Village Hall Hire</t>
  </si>
  <si>
    <t>Budget</t>
  </si>
  <si>
    <t>Actual</t>
  </si>
  <si>
    <t>Payroll</t>
  </si>
  <si>
    <t>Playground Inspection</t>
  </si>
  <si>
    <t>Defibrillator Maintenance</t>
  </si>
  <si>
    <t>General</t>
  </si>
  <si>
    <t>Playing Field/Ground General Maintenance</t>
  </si>
  <si>
    <t>Estimated to YE</t>
  </si>
  <si>
    <t>This is a none negotiable Cost</t>
  </si>
  <si>
    <t>2022-2023</t>
  </si>
  <si>
    <t>Amount:</t>
  </si>
  <si>
    <t>2023/24</t>
  </si>
  <si>
    <t>2024/25</t>
  </si>
  <si>
    <t>HOTON PARISH COUNCIL- 2025/26 BUDGET</t>
  </si>
  <si>
    <t>2025/26</t>
  </si>
  <si>
    <t>Actual Cost</t>
  </si>
  <si>
    <t>Inflation adjustment suggestion</t>
  </si>
  <si>
    <t>New supplier</t>
  </si>
  <si>
    <t xml:space="preserve">LRALC now charge more accurately according to how many individuals per village </t>
  </si>
  <si>
    <t>Increase 2.5%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</si>
</sst>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164" formatCode="[$£-809]#,##0.00;[Red]\-[$£-809]#,##0.00"/>
    <numFmt numFmtId="165" formatCode="#,##0.00;\(#,##0.00\)"/>
    <numFmt numFmtId="166" formatCode="_-\£* #,##0.00_-;&quot;-£&quot;* #,##0.00_-;_-\£* \-??_-;_-@_-"/>
    <numFmt numFmtId="167" formatCode="_-&quot;£&quot;* #,##0_-;\-&quot;£&quot;* #,##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164" fontId="2" fillId="0" borderId="0"/>
    <xf numFmtId="44" fontId="7" fillId="0" borderId="0" applyFont="0" applyFill="0" applyBorder="0" applyAlignment="0" applyProtection="0"/>
  </cellStyleXfs>
  <cellXfs count="143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left" vertical="center"/>
    </xf>
    <xf numFmtId="0" fontId="0" fillId="0" borderId="2" xfId="0" applyBorder="1" applyAlignment="1">
      <alignment horizontal="right"/>
    </xf>
    <xf numFmtId="0" fontId="4" fillId="0" borderId="0" xfId="0" applyFont="1"/>
    <xf numFmtId="44" fontId="0" fillId="0" borderId="0" xfId="2" applyFont="1"/>
    <xf numFmtId="44" fontId="0" fillId="0" borderId="1" xfId="2" applyFont="1" applyBorder="1" applyAlignment="1">
      <alignment horizontal="right"/>
    </xf>
    <xf numFmtId="44" fontId="0" fillId="2" borderId="1" xfId="2" applyFont="1" applyFill="1" applyBorder="1" applyAlignment="1">
      <alignment horizontal="right"/>
    </xf>
    <xf numFmtId="44" fontId="0" fillId="2" borderId="1" xfId="2" quotePrefix="1" applyFont="1" applyFill="1" applyBorder="1" applyAlignment="1">
      <alignment horizontal="right"/>
    </xf>
    <xf numFmtId="44" fontId="0" fillId="0" borderId="1" xfId="2" quotePrefix="1" applyFont="1" applyBorder="1" applyAlignment="1">
      <alignment horizontal="right"/>
    </xf>
    <xf numFmtId="44" fontId="4" fillId="2" borderId="1" xfId="2" applyFont="1" applyFill="1" applyBorder="1" applyAlignment="1">
      <alignment horizontal="right"/>
    </xf>
    <xf numFmtId="44" fontId="0" fillId="0" borderId="6" xfId="2" applyFont="1" applyBorder="1" applyAlignment="1">
      <alignment horizontal="right"/>
    </xf>
    <xf numFmtId="44" fontId="0" fillId="2" borderId="1" xfId="2" applyFont="1" applyFill="1" applyBorder="1" applyAlignment="1" applyProtection="1">
      <alignment horizontal="right"/>
      <protection hidden="1"/>
    </xf>
    <xf numFmtId="44" fontId="0" fillId="2" borderId="1" xfId="2" applyFont="1" applyFill="1" applyBorder="1" applyAlignment="1" applyProtection="1">
      <alignment horizontal="right"/>
      <protection locked="0"/>
    </xf>
    <xf numFmtId="44" fontId="0" fillId="2" borderId="1" xfId="2" quotePrefix="1" applyFont="1" applyFill="1" applyBorder="1" applyAlignment="1" applyProtection="1">
      <alignment horizontal="right"/>
      <protection locked="0"/>
    </xf>
    <xf numFmtId="44" fontId="4" fillId="2" borderId="1" xfId="2" applyFont="1" applyFill="1" applyBorder="1" applyAlignment="1" applyProtection="1">
      <alignment horizontal="right"/>
      <protection locked="0"/>
    </xf>
    <xf numFmtId="44" fontId="0" fillId="0" borderId="1" xfId="2" applyFont="1" applyBorder="1" applyAlignment="1" applyProtection="1">
      <alignment horizontal="right"/>
    </xf>
    <xf numFmtId="44" fontId="0" fillId="2" borderId="1" xfId="2" applyFont="1" applyFill="1" applyBorder="1" applyAlignment="1" applyProtection="1">
      <alignment horizontal="right"/>
    </xf>
    <xf numFmtId="44" fontId="4" fillId="2" borderId="1" xfId="2" applyFont="1" applyFill="1" applyBorder="1" applyAlignment="1" applyProtection="1">
      <alignment horizontal="right"/>
    </xf>
    <xf numFmtId="44" fontId="0" fillId="2" borderId="6" xfId="2" applyFont="1" applyFill="1" applyBorder="1" applyAlignment="1" applyProtection="1">
      <alignment horizontal="right"/>
      <protection locked="0"/>
    </xf>
    <xf numFmtId="44" fontId="0" fillId="2" borderId="1" xfId="2" applyFont="1" applyFill="1" applyBorder="1" applyAlignment="1" applyProtection="1">
      <alignment horizontal="right"/>
      <protection locked="0" hidden="1"/>
    </xf>
    <xf numFmtId="0" fontId="3" fillId="0" borderId="1" xfId="0" applyFont="1" applyBorder="1" applyAlignment="1">
      <alignment horizontal="center" vertical="center"/>
    </xf>
    <xf numFmtId="44" fontId="0" fillId="0" borderId="10" xfId="2" applyFont="1" applyBorder="1" applyAlignment="1">
      <alignment horizontal="right"/>
    </xf>
    <xf numFmtId="44" fontId="0" fillId="2" borderId="10" xfId="2" quotePrefix="1" applyFont="1" applyFill="1" applyBorder="1" applyAlignment="1">
      <alignment horizontal="right"/>
    </xf>
    <xf numFmtId="44" fontId="0" fillId="0" borderId="12" xfId="2" applyFont="1" applyBorder="1" applyAlignment="1">
      <alignment horizontal="right"/>
    </xf>
    <xf numFmtId="0" fontId="0" fillId="0" borderId="11" xfId="0" applyBorder="1"/>
    <xf numFmtId="0" fontId="3" fillId="0" borderId="11" xfId="0" applyFont="1" applyBorder="1"/>
    <xf numFmtId="44" fontId="0" fillId="0" borderId="13" xfId="2" quotePrefix="1" applyFont="1" applyBorder="1" applyAlignment="1">
      <alignment horizontal="right"/>
    </xf>
    <xf numFmtId="44" fontId="0" fillId="0" borderId="4" xfId="2" quotePrefix="1" applyFont="1" applyBorder="1" applyAlignment="1">
      <alignment horizontal="right"/>
    </xf>
    <xf numFmtId="44" fontId="4" fillId="2" borderId="4" xfId="2" quotePrefix="1" applyFont="1" applyFill="1" applyBorder="1" applyAlignment="1" applyProtection="1">
      <alignment horizontal="right"/>
      <protection locked="0"/>
    </xf>
    <xf numFmtId="44" fontId="0" fillId="0" borderId="2" xfId="2" applyFont="1" applyBorder="1" applyAlignment="1">
      <alignment horizontal="right"/>
    </xf>
    <xf numFmtId="44" fontId="4" fillId="2" borderId="14" xfId="2" applyFont="1" applyFill="1" applyBorder="1" applyAlignment="1">
      <alignment horizontal="right"/>
    </xf>
    <xf numFmtId="44" fontId="4" fillId="2" borderId="14" xfId="2" applyFont="1" applyFill="1" applyBorder="1" applyAlignment="1" applyProtection="1">
      <alignment horizontal="right"/>
      <protection locked="0"/>
    </xf>
    <xf numFmtId="44" fontId="0" fillId="0" borderId="11" xfId="2" quotePrefix="1" applyFont="1" applyBorder="1" applyAlignment="1">
      <alignment horizontal="right"/>
    </xf>
    <xf numFmtId="44" fontId="4" fillId="2" borderId="11" xfId="2" quotePrefix="1" applyFont="1" applyFill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center"/>
    </xf>
    <xf numFmtId="44" fontId="0" fillId="2" borderId="10" xfId="2" applyFont="1" applyFill="1" applyBorder="1" applyAlignment="1">
      <alignment horizontal="right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Font="1" applyFill="1"/>
    <xf numFmtId="0" fontId="3" fillId="3" borderId="3" xfId="0" applyFont="1" applyFill="1" applyBorder="1" applyAlignment="1">
      <alignment horizontal="center" vertical="center"/>
    </xf>
    <xf numFmtId="0" fontId="0" fillId="3" borderId="3" xfId="0" applyFill="1" applyBorder="1"/>
    <xf numFmtId="0" fontId="0" fillId="3" borderId="0" xfId="0" applyFill="1" applyAlignment="1">
      <alignment horizontal="right"/>
    </xf>
    <xf numFmtId="44" fontId="0" fillId="3" borderId="10" xfId="2" applyFont="1" applyFill="1" applyBorder="1" applyAlignment="1">
      <alignment horizontal="right"/>
    </xf>
    <xf numFmtId="44" fontId="0" fillId="3" borderId="10" xfId="2" quotePrefix="1" applyFont="1" applyFill="1" applyBorder="1" applyAlignment="1">
      <alignment horizontal="right"/>
    </xf>
    <xf numFmtId="44" fontId="0" fillId="3" borderId="13" xfId="2" quotePrefix="1" applyFont="1" applyFill="1" applyBorder="1" applyAlignment="1">
      <alignment horizontal="right"/>
    </xf>
    <xf numFmtId="44" fontId="0" fillId="3" borderId="17" xfId="2" quotePrefix="1" applyFont="1" applyFill="1" applyBorder="1" applyAlignment="1">
      <alignment horizontal="right"/>
    </xf>
    <xf numFmtId="44" fontId="0" fillId="3" borderId="2" xfId="2" applyFont="1" applyFill="1" applyBorder="1" applyAlignment="1">
      <alignment horizontal="right"/>
    </xf>
    <xf numFmtId="44" fontId="0" fillId="3" borderId="0" xfId="2" applyFont="1" applyFill="1"/>
    <xf numFmtId="44" fontId="0" fillId="3" borderId="1" xfId="2" applyFont="1" applyFill="1" applyBorder="1" applyAlignment="1">
      <alignment horizontal="right"/>
    </xf>
    <xf numFmtId="44" fontId="4" fillId="3" borderId="1" xfId="2" applyFont="1" applyFill="1" applyBorder="1" applyAlignment="1">
      <alignment horizontal="right"/>
    </xf>
    <xf numFmtId="44" fontId="0" fillId="3" borderId="6" xfId="2" applyFont="1" applyFill="1" applyBorder="1" applyAlignment="1">
      <alignment horizontal="right"/>
    </xf>
    <xf numFmtId="44" fontId="0" fillId="3" borderId="1" xfId="2" quotePrefix="1" applyFont="1" applyFill="1" applyBorder="1" applyAlignment="1">
      <alignment horizontal="right"/>
    </xf>
    <xf numFmtId="44" fontId="0" fillId="3" borderId="4" xfId="2" quotePrefix="1" applyFont="1" applyFill="1" applyBorder="1" applyAlignment="1">
      <alignment horizontal="right"/>
    </xf>
    <xf numFmtId="44" fontId="0" fillId="3" borderId="11" xfId="2" quotePrefix="1" applyFont="1" applyFill="1" applyBorder="1" applyAlignment="1">
      <alignment horizontal="right"/>
    </xf>
    <xf numFmtId="44" fontId="4" fillId="3" borderId="14" xfId="2" applyFont="1" applyFill="1" applyBorder="1" applyAlignment="1">
      <alignment horizontal="right"/>
    </xf>
    <xf numFmtId="0" fontId="5" fillId="3" borderId="0" xfId="0" applyFont="1" applyFill="1"/>
    <xf numFmtId="44" fontId="0" fillId="0" borderId="11" xfId="2" applyFont="1" applyBorder="1"/>
    <xf numFmtId="0" fontId="0" fillId="3" borderId="1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3" borderId="15" xfId="0" applyFill="1" applyBorder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4" fontId="8" fillId="0" borderId="1" xfId="2" applyFont="1" applyBorder="1" applyAlignment="1">
      <alignment horizontal="center" vertical="center" wrapText="1"/>
    </xf>
    <xf numFmtId="44" fontId="8" fillId="3" borderId="1" xfId="2" applyFont="1" applyFill="1" applyBorder="1" applyAlignment="1">
      <alignment horizontal="center" vertical="center" wrapText="1"/>
    </xf>
    <xf numFmtId="0" fontId="8" fillId="0" borderId="4" xfId="0" applyFont="1" applyBorder="1"/>
    <xf numFmtId="0" fontId="8" fillId="3" borderId="8" xfId="0" applyFont="1" applyFill="1" applyBorder="1"/>
    <xf numFmtId="44" fontId="8" fillId="0" borderId="11" xfId="2" applyFont="1" applyBorder="1"/>
    <xf numFmtId="0" fontId="8" fillId="0" borderId="11" xfId="0" applyFont="1" applyBorder="1"/>
    <xf numFmtId="0" fontId="8" fillId="3" borderId="0" xfId="0" applyFont="1" applyFill="1"/>
    <xf numFmtId="44" fontId="8" fillId="0" borderId="10" xfId="2" applyFont="1" applyBorder="1" applyAlignment="1">
      <alignment horizontal="right"/>
    </xf>
    <xf numFmtId="44" fontId="8" fillId="3" borderId="10" xfId="2" applyFont="1" applyFill="1" applyBorder="1" applyAlignment="1">
      <alignment horizontal="right"/>
    </xf>
    <xf numFmtId="44" fontId="8" fillId="0" borderId="1" xfId="2" applyFont="1" applyBorder="1" applyAlignment="1">
      <alignment horizontal="right"/>
    </xf>
    <xf numFmtId="44" fontId="8" fillId="3" borderId="1" xfId="2" applyFont="1" applyFill="1" applyBorder="1" applyAlignment="1">
      <alignment horizontal="right"/>
    </xf>
    <xf numFmtId="44" fontId="8" fillId="0" borderId="1" xfId="2" applyFont="1" applyBorder="1" applyAlignment="1" applyProtection="1">
      <alignment horizontal="right"/>
      <protection hidden="1"/>
    </xf>
    <xf numFmtId="0" fontId="4" fillId="0" borderId="11" xfId="0" applyFont="1" applyBorder="1"/>
    <xf numFmtId="0" fontId="4" fillId="3" borderId="0" xfId="0" applyFont="1" applyFill="1"/>
    <xf numFmtId="0" fontId="8" fillId="0" borderId="5" xfId="0" applyFont="1" applyBorder="1"/>
    <xf numFmtId="0" fontId="8" fillId="3" borderId="16" xfId="0" applyFont="1" applyFill="1" applyBorder="1"/>
    <xf numFmtId="0" fontId="8" fillId="3" borderId="1" xfId="0" applyFont="1" applyFill="1" applyBorder="1"/>
    <xf numFmtId="0" fontId="8" fillId="3" borderId="3" xfId="0" applyFont="1" applyFill="1" applyBorder="1"/>
    <xf numFmtId="0" fontId="8" fillId="3" borderId="11" xfId="0" applyFont="1" applyFill="1" applyBorder="1"/>
    <xf numFmtId="44" fontId="8" fillId="3" borderId="1" xfId="2" applyFont="1" applyFill="1" applyBorder="1" applyAlignment="1" applyProtection="1">
      <alignment horizontal="right"/>
      <protection hidden="1"/>
    </xf>
    <xf numFmtId="44" fontId="8" fillId="3" borderId="10" xfId="2" applyFont="1" applyFill="1" applyBorder="1" applyAlignment="1">
      <alignment horizontal="center" vertical="center" wrapText="1"/>
    </xf>
    <xf numFmtId="44" fontId="8" fillId="0" borderId="10" xfId="2" applyFont="1" applyBorder="1" applyAlignment="1">
      <alignment horizontal="center" vertical="center" wrapText="1"/>
    </xf>
    <xf numFmtId="44" fontId="4" fillId="0" borderId="10" xfId="2" applyFont="1" applyBorder="1" applyAlignment="1">
      <alignment horizontal="right"/>
    </xf>
    <xf numFmtId="0" fontId="9" fillId="0" borderId="11" xfId="0" applyFont="1" applyBorder="1" applyAlignment="1">
      <alignment horizontal="center" vertical="top"/>
    </xf>
    <xf numFmtId="0" fontId="9" fillId="0" borderId="17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 wrapText="1"/>
    </xf>
    <xf numFmtId="0" fontId="11" fillId="0" borderId="11" xfId="0" applyFont="1" applyBorder="1"/>
    <xf numFmtId="0" fontId="11" fillId="0" borderId="9" xfId="0" applyFont="1" applyBorder="1"/>
    <xf numFmtId="49" fontId="12" fillId="0" borderId="15" xfId="0" applyNumberFormat="1" applyFont="1" applyBorder="1" applyAlignment="1">
      <alignment horizontal="center"/>
    </xf>
    <xf numFmtId="166" fontId="0" fillId="0" borderId="11" xfId="0" applyNumberFormat="1" applyBorder="1"/>
    <xf numFmtId="0" fontId="11" fillId="0" borderId="17" xfId="0" applyFont="1" applyBorder="1"/>
    <xf numFmtId="4" fontId="4" fillId="0" borderId="10" xfId="0" applyNumberFormat="1" applyFont="1" applyBorder="1"/>
    <xf numFmtId="49" fontId="12" fillId="0" borderId="11" xfId="0" applyNumberFormat="1" applyFont="1" applyBorder="1" applyAlignment="1">
      <alignment horizontal="center"/>
    </xf>
    <xf numFmtId="44" fontId="7" fillId="0" borderId="11" xfId="0" applyNumberFormat="1" applyFont="1" applyBorder="1"/>
    <xf numFmtId="44" fontId="4" fillId="0" borderId="11" xfId="0" applyNumberFormat="1" applyFont="1" applyBorder="1"/>
    <xf numFmtId="0" fontId="12" fillId="0" borderId="11" xfId="0" applyFont="1" applyBorder="1"/>
    <xf numFmtId="44" fontId="7" fillId="0" borderId="11" xfId="2" applyFont="1" applyBorder="1" applyAlignment="1">
      <alignment horizontal="left"/>
    </xf>
    <xf numFmtId="44" fontId="11" fillId="0" borderId="20" xfId="2" applyFont="1" applyBorder="1" applyAlignment="1">
      <alignment horizontal="left"/>
    </xf>
    <xf numFmtId="44" fontId="0" fillId="0" borderId="11" xfId="2" applyFont="1" applyBorder="1" applyAlignment="1">
      <alignment horizontal="left"/>
    </xf>
    <xf numFmtId="44" fontId="11" fillId="0" borderId="11" xfId="2" applyFont="1" applyBorder="1" applyAlignment="1">
      <alignment horizontal="left"/>
    </xf>
    <xf numFmtId="44" fontId="0" fillId="3" borderId="0" xfId="2" quotePrefix="1" applyFont="1" applyFill="1" applyBorder="1" applyAlignment="1">
      <alignment horizontal="right"/>
    </xf>
    <xf numFmtId="44" fontId="8" fillId="3" borderId="13" xfId="2" applyFont="1" applyFill="1" applyBorder="1" applyAlignment="1">
      <alignment horizontal="right"/>
    </xf>
    <xf numFmtId="44" fontId="0" fillId="3" borderId="21" xfId="2" applyFont="1" applyFill="1" applyBorder="1" applyAlignment="1">
      <alignment horizontal="right"/>
    </xf>
    <xf numFmtId="44" fontId="0" fillId="3" borderId="11" xfId="2" applyFont="1" applyFill="1" applyBorder="1" applyAlignment="1">
      <alignment horizontal="right"/>
    </xf>
    <xf numFmtId="44" fontId="4" fillId="0" borderId="1" xfId="2" applyFont="1" applyBorder="1" applyAlignment="1">
      <alignment horizontal="right"/>
    </xf>
    <xf numFmtId="44" fontId="0" fillId="4" borderId="1" xfId="2" applyFont="1" applyFill="1" applyBorder="1" applyAlignment="1">
      <alignment horizontal="right"/>
    </xf>
    <xf numFmtId="44" fontId="4" fillId="4" borderId="1" xfId="2" applyFont="1" applyFill="1" applyBorder="1" applyAlignment="1">
      <alignment horizontal="right"/>
    </xf>
    <xf numFmtId="44" fontId="0" fillId="4" borderId="6" xfId="2" applyFont="1" applyFill="1" applyBorder="1" applyAlignment="1">
      <alignment horizontal="right"/>
    </xf>
    <xf numFmtId="44" fontId="0" fillId="4" borderId="1" xfId="2" quotePrefix="1" applyFont="1" applyFill="1" applyBorder="1" applyAlignment="1">
      <alignment horizontal="right"/>
    </xf>
    <xf numFmtId="44" fontId="0" fillId="4" borderId="0" xfId="2" applyFont="1" applyFill="1"/>
    <xf numFmtId="44" fontId="0" fillId="0" borderId="1" xfId="2" applyFont="1" applyFill="1" applyBorder="1" applyAlignment="1" applyProtection="1">
      <alignment horizontal="right"/>
      <protection locked="0"/>
    </xf>
    <xf numFmtId="44" fontId="0" fillId="0" borderId="1" xfId="2" applyFont="1" applyFill="1" applyBorder="1" applyAlignment="1" applyProtection="1">
      <alignment horizontal="right"/>
    </xf>
    <xf numFmtId="165" fontId="0" fillId="3" borderId="7" xfId="0" applyNumberFormat="1" applyFill="1" applyBorder="1" applyAlignment="1">
      <alignment horizontal="right"/>
    </xf>
    <xf numFmtId="0" fontId="8" fillId="0" borderId="11" xfId="0" applyFont="1" applyBorder="1" applyAlignment="1">
      <alignment horizontal="center" wrapText="1"/>
    </xf>
    <xf numFmtId="165" fontId="0" fillId="0" borderId="11" xfId="0" applyNumberFormat="1" applyBorder="1"/>
    <xf numFmtId="0" fontId="0" fillId="0" borderId="11" xfId="0" applyBorder="1" applyAlignment="1">
      <alignment wrapText="1"/>
    </xf>
    <xf numFmtId="164" fontId="6" fillId="0" borderId="11" xfId="0" applyNumberFormat="1" applyFont="1" applyBorder="1"/>
    <xf numFmtId="0" fontId="3" fillId="5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167" fontId="0" fillId="2" borderId="1" xfId="2" applyNumberFormat="1" applyFont="1" applyFill="1" applyBorder="1" applyAlignment="1">
      <alignment horizontal="right"/>
    </xf>
    <xf numFmtId="44" fontId="0" fillId="0" borderId="1" xfId="2" applyFont="1" applyFill="1" applyBorder="1" applyAlignment="1">
      <alignment horizontal="right"/>
    </xf>
    <xf numFmtId="44" fontId="4" fillId="0" borderId="1" xfId="2" applyFont="1" applyFill="1" applyBorder="1" applyAlignment="1">
      <alignment horizontal="right"/>
    </xf>
    <xf numFmtId="44" fontId="0" fillId="0" borderId="6" xfId="2" applyFont="1" applyFill="1" applyBorder="1" applyAlignment="1">
      <alignment horizontal="right"/>
    </xf>
    <xf numFmtId="44" fontId="0" fillId="0" borderId="1" xfId="2" quotePrefix="1" applyFont="1" applyFill="1" applyBorder="1" applyAlignment="1">
      <alignment horizontal="right"/>
    </xf>
    <xf numFmtId="44" fontId="0" fillId="6" borderId="0" xfId="2" applyFont="1" applyFill="1"/>
    <xf numFmtId="44" fontId="0" fillId="6" borderId="1" xfId="2" applyFont="1" applyFill="1" applyBorder="1" applyAlignment="1">
      <alignment horizontal="right"/>
    </xf>
    <xf numFmtId="44" fontId="4" fillId="6" borderId="1" xfId="2" applyFont="1" applyFill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3" xfId="2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8" fillId="0" borderId="18" xfId="2" applyNumberFormat="1" applyFont="1" applyBorder="1" applyAlignment="1">
      <alignment horizontal="center" vertical="center" wrapText="1"/>
    </xf>
    <xf numFmtId="0" fontId="8" fillId="0" borderId="19" xfId="2" applyNumberFormat="1" applyFont="1" applyBorder="1" applyAlignment="1">
      <alignment horizontal="center" vertical="center" wrapText="1"/>
    </xf>
    <xf numFmtId="0" fontId="8" fillId="0" borderId="10" xfId="2" applyNumberFormat="1" applyFont="1" applyBorder="1" applyAlignment="1">
      <alignment horizontal="center" vertical="center" wrapText="1"/>
    </xf>
  </cellXfs>
  <cellStyles count="3">
    <cellStyle name="Currency" xfId="2" builtinId="4"/>
    <cellStyle name="Normal" xfId="0" builtinId="0"/>
    <cellStyle name="Normal 2" xfId="1" xr:uid="{FB13DA9D-678B-42B2-B862-FF267FA6DA89}"/>
  </cellStyles>
  <dxfs count="0"/>
  <tableStyles count="0" defaultTableStyle="TableStyleMedium2" defaultPivotStyle="PivotStyleLight16"/>
  <colors>
    <mruColors>
      <color rgb="FFFFFF57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BAC82-C8BA-429D-93B6-7B42E19A5E9E}">
  <dimension ref="A1:P57"/>
  <sheetViews>
    <sheetView tabSelected="1" topLeftCell="A35" zoomScaleNormal="100" workbookViewId="0">
      <pane xSplit="1" topLeftCell="B1" activePane="topRight" state="frozen"/>
      <selection pane="topRight" activeCell="I52" sqref="I52"/>
    </sheetView>
  </sheetViews>
  <sheetFormatPr defaultRowHeight="15" x14ac:dyDescent="0.25"/>
  <cols>
    <col min="1" max="1" width="40.140625" bestFit="1" customWidth="1"/>
    <col min="2" max="2" width="2.7109375" customWidth="1"/>
    <col min="3" max="3" width="16.5703125" customWidth="1"/>
    <col min="4" max="4" width="15.7109375" style="5" customWidth="1"/>
    <col min="5" max="5" width="3" style="5" customWidth="1"/>
    <col min="6" max="7" width="15.7109375" style="5" customWidth="1"/>
    <col min="8" max="8" width="2.5703125" style="5" customWidth="1"/>
    <col min="9" max="10" width="15.7109375" style="5" customWidth="1"/>
    <col min="11" max="11" width="2.5703125" customWidth="1"/>
    <col min="12" max="12" width="114.7109375" bestFit="1" customWidth="1"/>
    <col min="13" max="13" width="31.85546875" bestFit="1" customWidth="1"/>
    <col min="14" max="14" width="28.28515625" bestFit="1" customWidth="1"/>
    <col min="16" max="16" width="10.5703125" bestFit="1" customWidth="1"/>
  </cols>
  <sheetData>
    <row r="1" spans="1:16" ht="15" customHeight="1" x14ac:dyDescent="0.25">
      <c r="A1" s="65" t="s">
        <v>43</v>
      </c>
      <c r="B1" s="65"/>
      <c r="C1" s="65"/>
    </row>
    <row r="2" spans="1:16" ht="15" customHeight="1" x14ac:dyDescent="0.25">
      <c r="A2" s="65"/>
      <c r="B2" s="65"/>
      <c r="C2" s="65"/>
      <c r="G2" s="133" t="s">
        <v>45</v>
      </c>
      <c r="I2" s="117"/>
      <c r="J2" s="5" t="s">
        <v>38</v>
      </c>
    </row>
    <row r="3" spans="1:16" ht="15" customHeight="1" x14ac:dyDescent="0.25">
      <c r="A3" s="66"/>
      <c r="B3" s="66"/>
      <c r="C3" s="66"/>
    </row>
    <row r="4" spans="1:16" ht="15.75" x14ac:dyDescent="0.25">
      <c r="A4" s="125" t="s">
        <v>15</v>
      </c>
      <c r="B4" s="39"/>
      <c r="C4" s="136" t="s">
        <v>41</v>
      </c>
      <c r="D4" s="137"/>
      <c r="E4" s="61"/>
      <c r="F4" s="138" t="s">
        <v>42</v>
      </c>
      <c r="G4" s="139"/>
      <c r="H4" s="62"/>
      <c r="I4" s="138" t="s">
        <v>44</v>
      </c>
      <c r="J4" s="139"/>
      <c r="K4" s="41"/>
      <c r="L4" s="121" t="s">
        <v>14</v>
      </c>
      <c r="M4" s="90"/>
      <c r="N4" s="91"/>
      <c r="O4" s="92"/>
      <c r="P4" s="93"/>
    </row>
    <row r="5" spans="1:16" ht="15.75" x14ac:dyDescent="0.25">
      <c r="A5" s="35"/>
      <c r="B5" s="40"/>
      <c r="C5" s="35" t="s">
        <v>30</v>
      </c>
      <c r="D5" s="67" t="s">
        <v>31</v>
      </c>
      <c r="E5" s="68"/>
      <c r="F5" s="67" t="s">
        <v>30</v>
      </c>
      <c r="G5" s="67" t="s">
        <v>37</v>
      </c>
      <c r="H5" s="68"/>
      <c r="I5" s="67" t="s">
        <v>30</v>
      </c>
      <c r="J5" s="67" t="s">
        <v>31</v>
      </c>
      <c r="K5" s="41"/>
      <c r="L5" s="121"/>
      <c r="M5" s="94"/>
      <c r="N5" s="95"/>
      <c r="O5" s="96"/>
      <c r="P5" s="97"/>
    </row>
    <row r="6" spans="1:16" ht="15.75" x14ac:dyDescent="0.25">
      <c r="A6" s="69" t="s">
        <v>20</v>
      </c>
      <c r="B6" s="70"/>
      <c r="C6" s="71"/>
      <c r="D6" s="22"/>
      <c r="E6" s="46"/>
      <c r="F6" s="6"/>
      <c r="G6" s="6"/>
      <c r="H6" s="52"/>
      <c r="I6" s="6"/>
      <c r="J6" s="6"/>
      <c r="K6" s="41"/>
      <c r="L6" s="25"/>
      <c r="M6" s="94"/>
      <c r="N6" s="98"/>
      <c r="O6" s="96"/>
      <c r="P6" s="97"/>
    </row>
    <row r="7" spans="1:16" ht="15.75" x14ac:dyDescent="0.25">
      <c r="A7" s="25" t="s">
        <v>18</v>
      </c>
      <c r="B7" s="41"/>
      <c r="C7" s="22">
        <v>250</v>
      </c>
      <c r="D7" s="7">
        <f>21*12</f>
        <v>252</v>
      </c>
      <c r="E7" s="46"/>
      <c r="F7" s="7">
        <v>260</v>
      </c>
      <c r="G7" s="7">
        <v>260</v>
      </c>
      <c r="H7" s="52"/>
      <c r="I7" s="7">
        <v>280</v>
      </c>
      <c r="J7" s="118"/>
      <c r="K7" s="41"/>
      <c r="L7" s="122" t="s">
        <v>46</v>
      </c>
      <c r="M7" s="104"/>
      <c r="N7" s="2"/>
      <c r="O7" s="100"/>
      <c r="P7" s="101"/>
    </row>
    <row r="8" spans="1:16" ht="15.75" x14ac:dyDescent="0.25">
      <c r="A8" s="25" t="s">
        <v>19</v>
      </c>
      <c r="B8" s="41"/>
      <c r="C8" s="22">
        <v>45</v>
      </c>
      <c r="D8" s="6">
        <v>40</v>
      </c>
      <c r="E8" s="46"/>
      <c r="F8" s="129">
        <v>45</v>
      </c>
      <c r="G8" s="134">
        <v>40</v>
      </c>
      <c r="H8" s="52"/>
      <c r="I8" s="113">
        <v>45</v>
      </c>
      <c r="J8" s="119"/>
      <c r="K8" s="59"/>
      <c r="L8" s="25"/>
      <c r="M8" s="105"/>
      <c r="N8" s="2"/>
      <c r="O8" s="100"/>
      <c r="P8" s="102"/>
    </row>
    <row r="9" spans="1:16" ht="15.75" x14ac:dyDescent="0.25">
      <c r="A9" s="25" t="s">
        <v>21</v>
      </c>
      <c r="B9" s="41"/>
      <c r="C9" s="22">
        <v>220</v>
      </c>
      <c r="D9" s="7">
        <v>216.59</v>
      </c>
      <c r="E9" s="46"/>
      <c r="F9" s="7">
        <v>230</v>
      </c>
      <c r="G9" s="134">
        <v>323.11</v>
      </c>
      <c r="H9" s="52"/>
      <c r="I9" s="7">
        <v>350</v>
      </c>
      <c r="J9" s="119"/>
      <c r="K9" s="41"/>
      <c r="L9" s="25" t="s">
        <v>48</v>
      </c>
      <c r="M9" s="106"/>
      <c r="N9" s="99"/>
      <c r="O9" s="100"/>
      <c r="P9" s="101"/>
    </row>
    <row r="10" spans="1:16" ht="15.75" x14ac:dyDescent="0.25">
      <c r="A10" s="25" t="s">
        <v>26</v>
      </c>
      <c r="B10" s="41"/>
      <c r="C10" s="22">
        <v>35</v>
      </c>
      <c r="D10" s="7">
        <v>35</v>
      </c>
      <c r="E10" s="46"/>
      <c r="F10" s="7">
        <v>35</v>
      </c>
      <c r="G10" s="7">
        <v>35</v>
      </c>
      <c r="H10" s="52"/>
      <c r="I10" s="7">
        <v>35</v>
      </c>
      <c r="J10" s="119"/>
      <c r="K10" s="41"/>
      <c r="L10" s="25"/>
      <c r="M10" s="106"/>
      <c r="N10" s="98"/>
      <c r="O10" s="100"/>
      <c r="P10" s="101"/>
    </row>
    <row r="11" spans="1:16" ht="15.75" x14ac:dyDescent="0.25">
      <c r="A11" s="25"/>
      <c r="B11" s="41"/>
      <c r="C11" s="22"/>
      <c r="D11" s="7"/>
      <c r="E11" s="46"/>
      <c r="F11" s="7"/>
      <c r="G11" s="7"/>
      <c r="H11" s="52"/>
      <c r="I11" s="7"/>
      <c r="J11" s="17"/>
      <c r="K11" s="41"/>
      <c r="L11" s="25"/>
      <c r="M11" s="107"/>
      <c r="N11" s="94"/>
      <c r="O11" s="100"/>
      <c r="P11" s="101"/>
    </row>
    <row r="12" spans="1:16" ht="15.75" x14ac:dyDescent="0.25">
      <c r="A12" s="26" t="s">
        <v>17</v>
      </c>
      <c r="B12" s="42"/>
      <c r="C12" s="22"/>
      <c r="D12" s="7"/>
      <c r="E12" s="46"/>
      <c r="F12" s="7"/>
      <c r="G12" s="7"/>
      <c r="H12" s="52"/>
      <c r="I12" s="7"/>
      <c r="J12" s="17"/>
      <c r="K12" s="41"/>
      <c r="L12" s="25"/>
      <c r="M12" s="107"/>
      <c r="N12" s="94"/>
      <c r="O12" s="100"/>
      <c r="P12" s="101"/>
    </row>
    <row r="13" spans="1:16" ht="15.75" x14ac:dyDescent="0.25">
      <c r="A13" s="25" t="s">
        <v>7</v>
      </c>
      <c r="B13" s="41"/>
      <c r="C13" s="22">
        <v>300</v>
      </c>
      <c r="D13" s="6">
        <v>342</v>
      </c>
      <c r="E13" s="46"/>
      <c r="F13" s="129">
        <v>350</v>
      </c>
      <c r="G13" s="134">
        <v>372</v>
      </c>
      <c r="H13" s="52"/>
      <c r="I13" s="113">
        <v>400</v>
      </c>
      <c r="J13" s="16"/>
      <c r="K13" s="41"/>
      <c r="L13" s="122" t="s">
        <v>46</v>
      </c>
      <c r="M13" s="104"/>
      <c r="N13" s="98"/>
      <c r="O13" s="100"/>
      <c r="P13" s="101"/>
    </row>
    <row r="14" spans="1:16" ht="15.75" x14ac:dyDescent="0.25">
      <c r="A14" s="25" t="s">
        <v>13</v>
      </c>
      <c r="B14" s="41"/>
      <c r="C14" s="22">
        <v>0</v>
      </c>
      <c r="D14" s="10"/>
      <c r="E14" s="46"/>
      <c r="F14" s="130">
        <v>50</v>
      </c>
      <c r="G14" s="135">
        <v>0</v>
      </c>
      <c r="H14" s="53"/>
      <c r="I14" s="114">
        <v>50</v>
      </c>
      <c r="J14" s="18"/>
      <c r="K14" s="41"/>
      <c r="L14" s="25"/>
      <c r="M14" s="107"/>
      <c r="N14" s="94"/>
      <c r="O14" s="100"/>
      <c r="P14" s="101"/>
    </row>
    <row r="15" spans="1:16" ht="15.75" x14ac:dyDescent="0.25">
      <c r="A15" s="25" t="s">
        <v>6</v>
      </c>
      <c r="B15" s="41"/>
      <c r="C15" s="22">
        <v>500</v>
      </c>
      <c r="D15" s="10">
        <v>518.99</v>
      </c>
      <c r="E15" s="46"/>
      <c r="F15" s="130">
        <v>520</v>
      </c>
      <c r="G15" s="135">
        <v>556.26</v>
      </c>
      <c r="H15" s="53"/>
      <c r="I15" s="114">
        <v>600</v>
      </c>
      <c r="J15" s="18"/>
      <c r="K15" s="41"/>
      <c r="L15" s="25" t="s">
        <v>46</v>
      </c>
      <c r="M15" s="107"/>
      <c r="N15" s="94"/>
      <c r="O15" s="100"/>
      <c r="P15" s="101"/>
    </row>
    <row r="16" spans="1:16" ht="15.75" x14ac:dyDescent="0.25">
      <c r="A16" s="25" t="s">
        <v>24</v>
      </c>
      <c r="B16" s="41"/>
      <c r="C16" s="22">
        <v>360</v>
      </c>
      <c r="D16" s="10">
        <v>330</v>
      </c>
      <c r="E16" s="46"/>
      <c r="F16" s="130">
        <v>360</v>
      </c>
      <c r="G16" s="135">
        <v>330</v>
      </c>
      <c r="H16" s="53"/>
      <c r="I16" s="114">
        <v>400</v>
      </c>
      <c r="J16" s="18"/>
      <c r="K16" s="41"/>
      <c r="L16" s="25" t="s">
        <v>47</v>
      </c>
      <c r="M16" s="107"/>
      <c r="N16" s="94"/>
      <c r="O16" s="100"/>
      <c r="P16" s="101"/>
    </row>
    <row r="17" spans="1:16" ht="15.75" x14ac:dyDescent="0.25">
      <c r="A17" s="25" t="s">
        <v>8</v>
      </c>
      <c r="B17" s="41"/>
      <c r="C17" s="22">
        <v>250</v>
      </c>
      <c r="D17" s="10">
        <f>40+70+50</f>
        <v>160</v>
      </c>
      <c r="E17" s="46"/>
      <c r="F17" s="10">
        <v>250</v>
      </c>
      <c r="G17" s="10"/>
      <c r="H17" s="53"/>
      <c r="I17" s="10">
        <v>250</v>
      </c>
      <c r="J17" s="18"/>
      <c r="K17" s="41"/>
      <c r="L17" s="25"/>
      <c r="M17" s="107"/>
      <c r="N17" s="94"/>
      <c r="O17" s="100"/>
      <c r="P17" s="101"/>
    </row>
    <row r="18" spans="1:16" ht="15.75" x14ac:dyDescent="0.25">
      <c r="A18" s="25" t="s">
        <v>29</v>
      </c>
      <c r="B18" s="41"/>
      <c r="C18" s="22">
        <v>240</v>
      </c>
      <c r="D18" s="10">
        <v>240</v>
      </c>
      <c r="E18" s="46"/>
      <c r="F18" s="10">
        <v>260</v>
      </c>
      <c r="G18" s="10">
        <f>30*11</f>
        <v>330</v>
      </c>
      <c r="H18" s="53"/>
      <c r="I18" s="10">
        <v>350</v>
      </c>
      <c r="J18" s="18"/>
      <c r="K18" s="41"/>
      <c r="L18" s="25"/>
      <c r="M18" s="107"/>
      <c r="N18" s="94"/>
      <c r="O18" s="100"/>
      <c r="P18" s="101"/>
    </row>
    <row r="19" spans="1:16" ht="15.75" x14ac:dyDescent="0.25">
      <c r="A19" s="25" t="s">
        <v>35</v>
      </c>
      <c r="B19" s="41"/>
      <c r="C19" s="22">
        <v>250</v>
      </c>
      <c r="D19" s="10">
        <f>14.99+15.99</f>
        <v>30.98</v>
      </c>
      <c r="E19" s="46"/>
      <c r="F19" s="10">
        <v>200</v>
      </c>
      <c r="G19" s="10">
        <v>108.98</v>
      </c>
      <c r="H19" s="53"/>
      <c r="I19" s="10">
        <v>200</v>
      </c>
      <c r="J19" s="18"/>
      <c r="K19" s="41"/>
      <c r="L19" s="25"/>
      <c r="M19" s="107"/>
      <c r="N19" s="94"/>
      <c r="O19" s="100"/>
      <c r="P19" s="101"/>
    </row>
    <row r="20" spans="1:16" ht="15.75" x14ac:dyDescent="0.25">
      <c r="A20" s="25"/>
      <c r="B20" s="41"/>
      <c r="C20" s="22"/>
      <c r="D20" s="10"/>
      <c r="E20" s="46"/>
      <c r="F20" s="10"/>
      <c r="G20" s="10"/>
      <c r="H20" s="53"/>
      <c r="I20" s="10"/>
      <c r="J20" s="18"/>
      <c r="K20" s="41"/>
      <c r="L20" s="25"/>
      <c r="M20" s="107"/>
      <c r="N20" s="94"/>
      <c r="O20" s="100"/>
      <c r="P20" s="101"/>
    </row>
    <row r="21" spans="1:16" ht="15.75" x14ac:dyDescent="0.25">
      <c r="A21" s="72" t="s">
        <v>32</v>
      </c>
      <c r="B21" s="73"/>
      <c r="C21" s="74"/>
      <c r="D21" s="76"/>
      <c r="E21" s="109"/>
      <c r="F21" s="76"/>
      <c r="G21" s="76"/>
      <c r="H21" s="77"/>
      <c r="I21" s="76"/>
      <c r="J21" s="78"/>
      <c r="K21" s="41"/>
      <c r="L21" s="25"/>
      <c r="M21" s="107"/>
      <c r="N21" s="94"/>
      <c r="O21" s="100"/>
      <c r="P21" s="101"/>
    </row>
    <row r="22" spans="1:16" ht="15" customHeight="1" x14ac:dyDescent="0.25">
      <c r="A22" s="25" t="s">
        <v>22</v>
      </c>
      <c r="B22" s="41"/>
      <c r="C22" s="24">
        <v>6100</v>
      </c>
      <c r="D22" s="11">
        <v>6000</v>
      </c>
      <c r="E22" s="111"/>
      <c r="F22" s="131">
        <v>6200</v>
      </c>
      <c r="G22" s="11">
        <v>5695.04</v>
      </c>
      <c r="H22" s="54"/>
      <c r="I22" s="115">
        <v>6200</v>
      </c>
      <c r="J22" s="19"/>
      <c r="K22" s="41"/>
      <c r="L22" s="25"/>
      <c r="M22" s="107"/>
      <c r="N22" s="98"/>
      <c r="O22" s="100"/>
      <c r="P22" s="101"/>
    </row>
    <row r="23" spans="1:16" ht="15" customHeight="1" x14ac:dyDescent="0.25">
      <c r="A23" s="25" t="s">
        <v>23</v>
      </c>
      <c r="B23" s="41"/>
      <c r="C23" s="24">
        <v>360</v>
      </c>
      <c r="D23" s="11">
        <v>360</v>
      </c>
      <c r="E23" s="111"/>
      <c r="F23" s="131">
        <v>360</v>
      </c>
      <c r="G23" s="11">
        <f>15*12+17.4*10</f>
        <v>354</v>
      </c>
      <c r="H23" s="54"/>
      <c r="I23" s="115">
        <v>370</v>
      </c>
      <c r="J23" s="19"/>
      <c r="K23" s="41"/>
      <c r="L23" s="25"/>
      <c r="M23" s="107"/>
      <c r="N23" s="98"/>
      <c r="O23" s="100"/>
      <c r="P23" s="101"/>
    </row>
    <row r="24" spans="1:16" ht="15.75" x14ac:dyDescent="0.25">
      <c r="A24" s="25"/>
      <c r="B24" s="41"/>
      <c r="C24" s="24"/>
      <c r="D24" s="11"/>
      <c r="E24" s="111"/>
      <c r="F24" s="11"/>
      <c r="G24" s="11"/>
      <c r="H24" s="54"/>
      <c r="I24" s="11"/>
      <c r="J24" s="19"/>
      <c r="K24" s="41"/>
      <c r="L24" s="25"/>
      <c r="M24" s="104"/>
      <c r="N24" s="98"/>
      <c r="O24" s="100"/>
      <c r="P24" s="101"/>
    </row>
    <row r="25" spans="1:16" ht="15.75" x14ac:dyDescent="0.25">
      <c r="A25" s="26" t="s">
        <v>25</v>
      </c>
      <c r="B25" s="42"/>
      <c r="C25" s="22"/>
      <c r="D25" s="6"/>
      <c r="E25" s="110"/>
      <c r="F25" s="6"/>
      <c r="G25" s="6"/>
      <c r="H25" s="52"/>
      <c r="I25" s="6"/>
      <c r="J25" s="13"/>
      <c r="K25" s="41"/>
      <c r="L25" s="123"/>
      <c r="M25" s="107"/>
      <c r="N25" s="94"/>
      <c r="O25" s="100"/>
      <c r="P25" s="101"/>
    </row>
    <row r="26" spans="1:16" ht="15.75" x14ac:dyDescent="0.25">
      <c r="A26" s="25" t="s">
        <v>33</v>
      </c>
      <c r="B26" s="41"/>
      <c r="C26" s="22">
        <v>85</v>
      </c>
      <c r="D26" s="6">
        <v>85</v>
      </c>
      <c r="E26" s="46"/>
      <c r="F26" s="129">
        <v>90</v>
      </c>
      <c r="G26" s="134">
        <v>86</v>
      </c>
      <c r="H26" s="52"/>
      <c r="I26" s="113">
        <v>95</v>
      </c>
      <c r="J26" s="13"/>
      <c r="K26" s="41"/>
      <c r="L26" s="123" t="s">
        <v>46</v>
      </c>
      <c r="M26" s="107"/>
      <c r="N26" s="94"/>
      <c r="O26" s="100"/>
      <c r="P26" s="101"/>
    </row>
    <row r="27" spans="1:16" ht="15.75" x14ac:dyDescent="0.25">
      <c r="A27" s="25" t="s">
        <v>12</v>
      </c>
      <c r="B27" s="41"/>
      <c r="C27" s="22">
        <v>4000</v>
      </c>
      <c r="D27" s="6">
        <v>4000</v>
      </c>
      <c r="E27" s="46"/>
      <c r="F27" s="6">
        <v>4000</v>
      </c>
      <c r="G27" s="6">
        <f>293*12</f>
        <v>3516</v>
      </c>
      <c r="H27" s="52"/>
      <c r="I27" s="6">
        <v>4000</v>
      </c>
      <c r="J27" s="20"/>
      <c r="K27" s="41"/>
      <c r="L27" s="25"/>
      <c r="M27" s="107"/>
      <c r="N27" s="94"/>
      <c r="O27" s="100"/>
      <c r="P27" s="101"/>
    </row>
    <row r="28" spans="1:16" ht="15.75" x14ac:dyDescent="0.25">
      <c r="A28" s="79" t="s">
        <v>36</v>
      </c>
      <c r="B28" s="80"/>
      <c r="C28" s="89">
        <v>2500</v>
      </c>
      <c r="D28" s="112"/>
      <c r="E28" s="75"/>
      <c r="F28" s="112">
        <v>2500</v>
      </c>
      <c r="G28" s="112">
        <v>954</v>
      </c>
      <c r="H28" s="77"/>
      <c r="I28" s="112">
        <v>1000</v>
      </c>
      <c r="J28" s="78"/>
      <c r="K28" s="41"/>
      <c r="L28" s="25"/>
      <c r="M28" s="107"/>
      <c r="N28" s="94"/>
      <c r="O28" s="100"/>
      <c r="P28" s="101"/>
    </row>
    <row r="29" spans="1:16" ht="15.75" x14ac:dyDescent="0.25">
      <c r="A29" s="25"/>
      <c r="B29" s="41"/>
      <c r="C29" s="22"/>
      <c r="D29" s="7"/>
      <c r="E29" s="46"/>
      <c r="F29" s="7"/>
      <c r="G29" s="7"/>
      <c r="H29" s="52"/>
      <c r="I29" s="7"/>
      <c r="J29" s="13"/>
      <c r="K29" s="41"/>
      <c r="L29" s="25"/>
      <c r="M29" s="107"/>
      <c r="N29" s="94"/>
      <c r="O29" s="100"/>
      <c r="P29" s="101"/>
    </row>
    <row r="30" spans="1:16" ht="15.75" x14ac:dyDescent="0.25">
      <c r="A30" s="26" t="s">
        <v>27</v>
      </c>
      <c r="B30" s="42"/>
      <c r="C30" s="22"/>
      <c r="D30" s="6"/>
      <c r="E30" s="46"/>
      <c r="F30" s="6"/>
      <c r="G30" s="6"/>
      <c r="H30" s="52"/>
      <c r="I30" s="6"/>
      <c r="J30" s="13"/>
      <c r="K30" s="41"/>
      <c r="L30" s="25"/>
      <c r="M30" s="107"/>
      <c r="N30" s="94"/>
      <c r="O30" s="100"/>
      <c r="P30" s="101"/>
    </row>
    <row r="31" spans="1:16" ht="15.75" x14ac:dyDescent="0.25">
      <c r="A31" s="25" t="s">
        <v>34</v>
      </c>
      <c r="B31" s="41"/>
      <c r="C31" s="23">
        <v>150</v>
      </c>
      <c r="D31" s="8">
        <v>150</v>
      </c>
      <c r="E31" s="47"/>
      <c r="F31" s="132">
        <v>150</v>
      </c>
      <c r="G31" s="8"/>
      <c r="H31" s="55"/>
      <c r="I31" s="116">
        <v>150</v>
      </c>
      <c r="J31" s="14"/>
      <c r="K31" s="41"/>
      <c r="L31" s="25"/>
      <c r="M31" s="107"/>
      <c r="N31" s="94"/>
      <c r="O31" s="100"/>
      <c r="P31" s="101"/>
    </row>
    <row r="32" spans="1:16" ht="15.75" x14ac:dyDescent="0.25">
      <c r="A32" s="25" t="s">
        <v>1</v>
      </c>
      <c r="B32" s="41"/>
      <c r="C32" s="27">
        <v>1728</v>
      </c>
      <c r="D32" s="28"/>
      <c r="E32" s="48"/>
      <c r="F32" s="28">
        <f>1440+288</f>
        <v>1728</v>
      </c>
      <c r="G32" s="28"/>
      <c r="H32" s="56"/>
      <c r="I32" s="28">
        <v>1728</v>
      </c>
      <c r="J32" s="29"/>
      <c r="K32" s="41"/>
      <c r="L32" s="25"/>
      <c r="M32" s="107"/>
      <c r="N32" s="94"/>
      <c r="O32" s="100"/>
      <c r="P32" s="101"/>
    </row>
    <row r="33" spans="1:16" ht="15.75" x14ac:dyDescent="0.25">
      <c r="A33" s="25" t="s">
        <v>28</v>
      </c>
      <c r="B33" s="63"/>
      <c r="C33" s="33">
        <v>1000</v>
      </c>
      <c r="D33" s="33"/>
      <c r="E33" s="49"/>
      <c r="F33" s="33">
        <v>1000</v>
      </c>
      <c r="G33" s="33"/>
      <c r="H33" s="57"/>
      <c r="I33" s="33">
        <v>750</v>
      </c>
      <c r="J33" s="34"/>
      <c r="K33" s="41"/>
      <c r="L33" s="25"/>
      <c r="M33" s="107"/>
      <c r="N33" s="94"/>
      <c r="O33" s="100"/>
      <c r="P33" s="101"/>
    </row>
    <row r="34" spans="1:16" ht="15.75" x14ac:dyDescent="0.25">
      <c r="A34" s="25"/>
      <c r="B34" s="63"/>
      <c r="C34" s="33"/>
      <c r="D34" s="33"/>
      <c r="E34" s="49"/>
      <c r="F34" s="33"/>
      <c r="G34" s="33"/>
      <c r="H34" s="57"/>
      <c r="I34" s="33"/>
      <c r="J34" s="34"/>
      <c r="K34" s="41"/>
      <c r="L34" s="25"/>
      <c r="M34" s="107"/>
      <c r="N34" s="94"/>
      <c r="O34" s="100"/>
      <c r="P34" s="101"/>
    </row>
    <row r="35" spans="1:16" ht="15.75" x14ac:dyDescent="0.25">
      <c r="A35" s="25" t="s">
        <v>9</v>
      </c>
      <c r="B35" s="63"/>
      <c r="C35" s="33">
        <v>190</v>
      </c>
      <c r="D35" s="33">
        <v>190</v>
      </c>
      <c r="E35" s="49"/>
      <c r="F35" s="33">
        <v>200</v>
      </c>
      <c r="G35" s="33">
        <v>190</v>
      </c>
      <c r="H35" s="57"/>
      <c r="I35" s="33">
        <v>210</v>
      </c>
      <c r="J35" s="34"/>
      <c r="K35" s="41"/>
      <c r="L35" s="25"/>
      <c r="M35" s="107"/>
      <c r="N35" s="94"/>
      <c r="O35" s="100"/>
      <c r="P35" s="101"/>
    </row>
    <row r="36" spans="1:16" ht="15.75" x14ac:dyDescent="0.25">
      <c r="A36" s="25" t="s">
        <v>10</v>
      </c>
      <c r="B36" s="41"/>
      <c r="C36" s="33">
        <v>3800</v>
      </c>
      <c r="D36" s="33"/>
      <c r="E36" s="108"/>
      <c r="F36" s="33">
        <v>3880</v>
      </c>
      <c r="G36" s="33"/>
      <c r="H36" s="57"/>
      <c r="I36" s="33">
        <v>3880</v>
      </c>
      <c r="J36" s="34"/>
      <c r="K36" s="41"/>
      <c r="L36" s="25"/>
      <c r="M36" s="107"/>
      <c r="N36" s="94"/>
      <c r="O36" s="100"/>
      <c r="P36" s="101"/>
    </row>
    <row r="37" spans="1:16" ht="15.75" x14ac:dyDescent="0.25">
      <c r="A37" s="25"/>
      <c r="B37" s="41"/>
      <c r="C37" s="60"/>
      <c r="D37" s="30"/>
      <c r="E37" s="50"/>
      <c r="F37" s="30"/>
      <c r="G37" s="31"/>
      <c r="H37" s="58"/>
      <c r="I37" s="31"/>
      <c r="J37" s="32"/>
      <c r="K37" s="41"/>
      <c r="L37" s="25"/>
      <c r="M37" s="107"/>
      <c r="N37" s="94"/>
      <c r="O37" s="100"/>
      <c r="P37" s="101"/>
    </row>
    <row r="38" spans="1:16" ht="15.75" x14ac:dyDescent="0.25">
      <c r="A38" s="126" t="s">
        <v>11</v>
      </c>
      <c r="B38" s="82"/>
      <c r="C38" s="71">
        <f>SUM(C6:C37)</f>
        <v>22363</v>
      </c>
      <c r="D38" s="74">
        <f>SUM(D6:D37)</f>
        <v>12950.56</v>
      </c>
      <c r="E38" s="75"/>
      <c r="F38" s="76">
        <f>SUM(F6:F37)</f>
        <v>22668</v>
      </c>
      <c r="G38" s="76">
        <f>SUM(G6:G37)</f>
        <v>13150.39</v>
      </c>
      <c r="H38" s="77"/>
      <c r="I38" s="76">
        <f>SUM(I7:I37)</f>
        <v>21343</v>
      </c>
      <c r="J38" s="78"/>
      <c r="K38" s="41"/>
      <c r="L38" s="124"/>
      <c r="M38" s="107"/>
      <c r="N38" s="94"/>
      <c r="O38" s="100"/>
      <c r="P38" s="101"/>
    </row>
    <row r="39" spans="1:16" ht="15.75" x14ac:dyDescent="0.25">
      <c r="A39" s="81"/>
      <c r="B39" s="82"/>
      <c r="C39" s="72"/>
      <c r="D39" s="74"/>
      <c r="E39" s="75"/>
      <c r="F39" s="76"/>
      <c r="G39" s="76"/>
      <c r="H39" s="77"/>
      <c r="I39" s="76"/>
      <c r="J39" s="78"/>
      <c r="K39" s="41"/>
      <c r="L39" s="124"/>
      <c r="M39" s="94"/>
      <c r="N39" s="94"/>
      <c r="O39" s="100"/>
      <c r="P39" s="101"/>
    </row>
    <row r="40" spans="1:16" ht="10.5" customHeight="1" x14ac:dyDescent="0.25">
      <c r="A40" s="83"/>
      <c r="B40" s="84"/>
      <c r="C40" s="85"/>
      <c r="D40" s="75"/>
      <c r="E40" s="75"/>
      <c r="F40" s="77"/>
      <c r="G40" s="77"/>
      <c r="H40" s="77"/>
      <c r="I40" s="77"/>
      <c r="J40" s="86"/>
      <c r="K40" s="41"/>
      <c r="L40" s="124"/>
      <c r="M40" s="94"/>
      <c r="N40" s="94"/>
      <c r="O40" s="100"/>
      <c r="P40" s="101"/>
    </row>
    <row r="41" spans="1:16" ht="15.75" x14ac:dyDescent="0.25">
      <c r="A41" s="125" t="s">
        <v>16</v>
      </c>
      <c r="B41" s="43"/>
      <c r="C41" s="140" t="s">
        <v>41</v>
      </c>
      <c r="D41" s="141"/>
      <c r="E41" s="87"/>
      <c r="F41" s="138" t="s">
        <v>42</v>
      </c>
      <c r="G41" s="139"/>
      <c r="H41" s="68"/>
      <c r="I41" s="138" t="s">
        <v>44</v>
      </c>
      <c r="J41" s="142"/>
      <c r="K41" s="41"/>
      <c r="L41" s="121"/>
      <c r="M41" s="94"/>
      <c r="N41" s="94"/>
      <c r="O41" s="100"/>
      <c r="P41" s="101"/>
    </row>
    <row r="42" spans="1:16" ht="15.75" x14ac:dyDescent="0.25">
      <c r="A42" s="21"/>
      <c r="B42" s="43"/>
      <c r="C42" s="37" t="s">
        <v>30</v>
      </c>
      <c r="D42" s="88" t="s">
        <v>31</v>
      </c>
      <c r="E42" s="87"/>
      <c r="F42" s="67" t="s">
        <v>30</v>
      </c>
      <c r="G42" s="67" t="s">
        <v>31</v>
      </c>
      <c r="H42" s="68"/>
      <c r="I42" s="67" t="s">
        <v>30</v>
      </c>
      <c r="J42" s="67" t="s">
        <v>31</v>
      </c>
      <c r="K42" s="41"/>
      <c r="L42" s="121"/>
      <c r="M42" s="103"/>
      <c r="N42" s="103"/>
      <c r="O42" s="100"/>
      <c r="P42" s="101"/>
    </row>
    <row r="43" spans="1:16" ht="15.75" x14ac:dyDescent="0.25">
      <c r="A43" s="1" t="s">
        <v>0</v>
      </c>
      <c r="B43" s="44"/>
      <c r="C43" s="6">
        <v>13339.7</v>
      </c>
      <c r="D43" s="22"/>
      <c r="E43" s="46"/>
      <c r="F43" s="128">
        <f>C43+F53</f>
        <v>13339.7</v>
      </c>
      <c r="G43" s="134">
        <v>13340</v>
      </c>
      <c r="H43" s="52"/>
      <c r="I43" s="128">
        <f>F43/100*2.5+13340</f>
        <v>13673.4925</v>
      </c>
      <c r="J43" s="12"/>
      <c r="K43" s="120"/>
      <c r="L43" s="60" t="s">
        <v>49</v>
      </c>
      <c r="M43" s="94"/>
      <c r="N43" s="94"/>
      <c r="O43" s="100"/>
      <c r="P43" s="101"/>
    </row>
    <row r="44" spans="1:16" ht="15.75" x14ac:dyDescent="0.25">
      <c r="A44" s="1" t="s">
        <v>1</v>
      </c>
      <c r="B44" s="44"/>
      <c r="C44" s="6">
        <v>500</v>
      </c>
      <c r="D44" s="22"/>
      <c r="E44" s="46"/>
      <c r="F44" s="7">
        <v>500</v>
      </c>
      <c r="G44" s="134">
        <f>41.66*12</f>
        <v>499.91999999999996</v>
      </c>
      <c r="H44" s="52"/>
      <c r="I44" s="7"/>
      <c r="J44" s="13"/>
      <c r="K44" s="41"/>
      <c r="L44" s="25"/>
      <c r="M44" s="94"/>
      <c r="N44" s="94"/>
      <c r="O44" s="100"/>
      <c r="P44" s="101"/>
    </row>
    <row r="45" spans="1:16" ht="15.75" x14ac:dyDescent="0.25">
      <c r="A45" s="1" t="s">
        <v>2</v>
      </c>
      <c r="B45" s="44"/>
      <c r="C45" s="6">
        <v>0</v>
      </c>
      <c r="D45" s="22"/>
      <c r="E45" s="46"/>
      <c r="F45" s="9">
        <v>100</v>
      </c>
      <c r="G45" s="9"/>
      <c r="H45" s="55"/>
      <c r="I45" s="9"/>
      <c r="J45" s="14"/>
      <c r="K45" s="41"/>
      <c r="L45" s="25"/>
      <c r="M45" s="94"/>
      <c r="N45" s="94"/>
      <c r="O45" s="100"/>
      <c r="P45" s="101"/>
    </row>
    <row r="46" spans="1:16" ht="15.75" x14ac:dyDescent="0.25">
      <c r="A46" s="1" t="s">
        <v>3</v>
      </c>
      <c r="B46" s="44"/>
      <c r="C46" s="6">
        <v>1000</v>
      </c>
      <c r="D46" s="22"/>
      <c r="E46" s="46"/>
      <c r="F46" s="10">
        <v>1000</v>
      </c>
      <c r="G46" s="135">
        <v>736.36</v>
      </c>
      <c r="H46" s="53"/>
      <c r="I46" s="10"/>
      <c r="J46" s="15"/>
      <c r="K46" s="41"/>
      <c r="L46" s="25"/>
      <c r="M46" s="94"/>
      <c r="N46" s="94"/>
      <c r="O46" s="100"/>
      <c r="P46" s="101"/>
    </row>
    <row r="47" spans="1:16" ht="15.75" x14ac:dyDescent="0.25">
      <c r="A47" s="1" t="s">
        <v>4</v>
      </c>
      <c r="B47" s="44"/>
      <c r="C47" s="7">
        <v>1000</v>
      </c>
      <c r="D47" s="36"/>
      <c r="E47" s="46"/>
      <c r="F47" s="8"/>
      <c r="G47" s="8"/>
      <c r="H47" s="55"/>
      <c r="I47" s="8"/>
      <c r="J47" s="14"/>
      <c r="K47" s="41"/>
      <c r="L47" s="25"/>
      <c r="M47" s="94"/>
      <c r="N47" s="94"/>
      <c r="O47" s="100"/>
      <c r="P47" s="101"/>
    </row>
    <row r="48" spans="1:16" ht="15.75" x14ac:dyDescent="0.25">
      <c r="A48" s="1"/>
      <c r="B48" s="44"/>
      <c r="C48" s="60"/>
      <c r="D48" s="36"/>
      <c r="E48" s="46"/>
      <c r="F48" s="7"/>
      <c r="G48" s="8"/>
      <c r="H48" s="55"/>
      <c r="I48" s="8"/>
      <c r="J48" s="14"/>
      <c r="K48" s="41"/>
      <c r="L48" s="25"/>
      <c r="M48" s="94"/>
      <c r="N48" s="94"/>
      <c r="O48" s="100"/>
      <c r="P48" s="101"/>
    </row>
    <row r="49" spans="1:16" ht="15.75" x14ac:dyDescent="0.25">
      <c r="A49" s="127" t="s">
        <v>5</v>
      </c>
      <c r="B49" s="84"/>
      <c r="C49" s="71">
        <f>SUM(C43:C47)</f>
        <v>15839.7</v>
      </c>
      <c r="D49" s="74">
        <f t="shared" ref="D49:J49" si="0">SUM(D43:D47)</f>
        <v>0</v>
      </c>
      <c r="E49" s="75"/>
      <c r="F49" s="76">
        <f>SUM(F43:F47)</f>
        <v>14939.7</v>
      </c>
      <c r="G49" s="76">
        <f t="shared" si="0"/>
        <v>14576.28</v>
      </c>
      <c r="H49" s="77"/>
      <c r="I49" s="76">
        <f>SUM(I43:I47)</f>
        <v>13673.4925</v>
      </c>
      <c r="J49" s="78">
        <f t="shared" si="0"/>
        <v>0</v>
      </c>
      <c r="K49" s="41"/>
      <c r="L49" s="25"/>
      <c r="M49" s="94"/>
      <c r="N49" s="94"/>
      <c r="O49" s="100"/>
      <c r="P49" s="101"/>
    </row>
    <row r="50" spans="1:16" ht="15.75" x14ac:dyDescent="0.25">
      <c r="A50" s="3"/>
      <c r="B50" s="45"/>
      <c r="C50" s="38"/>
      <c r="E50" s="51"/>
      <c r="H50" s="51"/>
      <c r="K50" s="41"/>
      <c r="L50" s="25"/>
      <c r="M50" s="94"/>
      <c r="N50" s="94"/>
      <c r="O50" s="100"/>
      <c r="P50" s="101"/>
    </row>
    <row r="52" spans="1:16" x14ac:dyDescent="0.25">
      <c r="A52" s="64"/>
      <c r="B52" s="64"/>
      <c r="C52" s="64"/>
      <c r="I52" s="5">
        <f>13340/100</f>
        <v>133.4</v>
      </c>
    </row>
    <row r="53" spans="1:16" x14ac:dyDescent="0.25">
      <c r="A53" s="64"/>
      <c r="B53" s="64"/>
      <c r="C53" s="64"/>
      <c r="I53" s="5">
        <f>I52*10</f>
        <v>1334</v>
      </c>
    </row>
    <row r="54" spans="1:16" x14ac:dyDescent="0.25">
      <c r="A54" s="64"/>
      <c r="B54" s="64"/>
      <c r="C54" s="64"/>
    </row>
    <row r="55" spans="1:16" x14ac:dyDescent="0.25">
      <c r="A55" s="64"/>
      <c r="B55" s="64"/>
      <c r="C55" s="64"/>
    </row>
    <row r="56" spans="1:16" x14ac:dyDescent="0.25">
      <c r="A56" s="64"/>
      <c r="B56" s="64"/>
      <c r="C56" s="64"/>
    </row>
    <row r="57" spans="1:16" x14ac:dyDescent="0.25">
      <c r="A57" s="4"/>
      <c r="B57" s="4"/>
      <c r="C57" s="4"/>
    </row>
  </sheetData>
  <mergeCells count="6">
    <mergeCell ref="C4:D4"/>
    <mergeCell ref="F4:G4"/>
    <mergeCell ref="I4:J4"/>
    <mergeCell ref="C41:D41"/>
    <mergeCell ref="F41:G41"/>
    <mergeCell ref="I41:J41"/>
  </mergeCells>
  <pageMargins left="0.7" right="0.7" top="0.75" bottom="0.75" header="0.3" footer="0.3"/>
  <pageSetup paperSize="9" scale="50" orientation="landscape" r:id="rId1"/>
  <rowBreaks count="1" manualBreakCount="1">
    <brk id="4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40A78-D401-4DA6-9091-70A23D4A2D08}">
  <dimension ref="A2:J7"/>
  <sheetViews>
    <sheetView zoomScaleNormal="100" workbookViewId="0">
      <selection activeCell="C14" sqref="C14"/>
    </sheetView>
  </sheetViews>
  <sheetFormatPr defaultRowHeight="15" x14ac:dyDescent="0.25"/>
  <cols>
    <col min="1" max="1" width="40.140625" bestFit="1" customWidth="1"/>
    <col min="2" max="2" width="2.7109375" customWidth="1"/>
    <col min="3" max="3" width="16.5703125" customWidth="1"/>
    <col min="4" max="4" width="15.7109375" style="5" customWidth="1"/>
    <col min="5" max="5" width="3" style="5" customWidth="1"/>
    <col min="6" max="6" width="18.28515625" style="5" customWidth="1"/>
    <col min="7" max="7" width="15.7109375" style="5" customWidth="1"/>
    <col min="8" max="8" width="2.5703125" style="5" customWidth="1"/>
    <col min="9" max="9" width="18.28515625" style="5" customWidth="1"/>
    <col min="10" max="10" width="15.7109375" style="5" customWidth="1"/>
    <col min="11" max="11" width="2.5703125" customWidth="1"/>
    <col min="12" max="12" width="31.85546875" bestFit="1" customWidth="1"/>
    <col min="13" max="13" width="28.28515625" bestFit="1" customWidth="1"/>
    <col min="15" max="15" width="10.5703125" bestFit="1" customWidth="1"/>
  </cols>
  <sheetData>
    <row r="2" spans="1:3" x14ac:dyDescent="0.25">
      <c r="A2" s="64"/>
      <c r="B2" s="64"/>
      <c r="C2" s="64"/>
    </row>
    <row r="3" spans="1:3" x14ac:dyDescent="0.25">
      <c r="A3" s="64"/>
      <c r="B3" s="64"/>
      <c r="C3" s="64"/>
    </row>
    <row r="4" spans="1:3" x14ac:dyDescent="0.25">
      <c r="A4" s="64"/>
      <c r="B4" s="64"/>
      <c r="C4" s="64"/>
    </row>
    <row r="5" spans="1:3" x14ac:dyDescent="0.25">
      <c r="A5" s="64"/>
      <c r="B5" s="64"/>
      <c r="C5" s="64"/>
    </row>
    <row r="6" spans="1:3" x14ac:dyDescent="0.25">
      <c r="A6" s="64"/>
      <c r="B6" s="64"/>
      <c r="C6" s="64"/>
    </row>
    <row r="7" spans="1:3" x14ac:dyDescent="0.25">
      <c r="A7" s="4"/>
      <c r="B7" s="4"/>
      <c r="C7" s="4"/>
    </row>
  </sheetData>
  <pageMargins left="0.7" right="0.7" top="0.75" bottom="0.75" header="0.3" footer="0.3"/>
  <pageSetup paperSize="9" scale="57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4D7D5-6167-464F-9A79-FC5DA9BC9B6C}">
  <dimension ref="A2:C4"/>
  <sheetViews>
    <sheetView workbookViewId="0">
      <selection activeCell="E4" sqref="E4"/>
    </sheetView>
  </sheetViews>
  <sheetFormatPr defaultRowHeight="15" x14ac:dyDescent="0.25"/>
  <sheetData>
    <row r="2" spans="1:3" x14ac:dyDescent="0.25">
      <c r="A2" t="s">
        <v>39</v>
      </c>
    </row>
    <row r="4" spans="1:3" x14ac:dyDescent="0.25">
      <c r="A4" t="s">
        <v>40</v>
      </c>
      <c r="C4" s="5">
        <v>8.82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New Version</vt:lpstr>
      <vt:lpstr>Public Version</vt:lpstr>
      <vt:lpstr>S137</vt:lpstr>
      <vt:lpstr>'New Version'!Print_Area</vt:lpstr>
      <vt:lpstr>'Public Version'!Print_Area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Hoton Parish Council</dc:creator>
  <cp:lastModifiedBy>Hoton Parish Council</cp:lastModifiedBy>
  <cp:lastPrinted>2023-11-06T10:45:13Z</cp:lastPrinted>
  <dcterms:created xsi:type="dcterms:W3CDTF">2018-10-31T10:49:53Z</dcterms:created>
  <dcterms:modified xsi:type="dcterms:W3CDTF">2024-11-05T19:55:25Z</dcterms:modified>
</cp:coreProperties>
</file>